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4\1 výzva\"/>
    </mc:Choice>
  </mc:AlternateContent>
  <xr:revisionPtr revIDLastSave="0" documentId="13_ncr:1_{4A0681B6-75AA-46A9-AAE9-E296118179B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" i="1" l="1"/>
  <c r="S14" i="1"/>
  <c r="S13" i="1"/>
  <c r="P13" i="1"/>
  <c r="T7" i="1"/>
  <c r="S8" i="1"/>
  <c r="P10" i="1"/>
  <c r="P11" i="1"/>
  <c r="S10" i="1"/>
  <c r="T10" i="1"/>
  <c r="S11" i="1"/>
  <c r="T11" i="1"/>
  <c r="S9" i="1" l="1"/>
  <c r="T9" i="1"/>
  <c r="P9" i="1"/>
  <c r="S12" i="1" l="1"/>
  <c r="P12" i="1"/>
  <c r="S7" i="1"/>
  <c r="P7" i="1"/>
  <c r="Q17" i="1" s="1"/>
  <c r="R17" i="1" l="1"/>
  <c r="T12" i="1"/>
</calcChain>
</file>

<file path=xl/sharedStrings.xml><?xml version="1.0" encoding="utf-8"?>
<sst xmlns="http://schemas.openxmlformats.org/spreadsheetml/2006/main" count="76" uniqueCount="61">
  <si>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</si>
  <si>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</si>
  <si>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</si>
  <si>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</si>
  <si>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</si>
  <si>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</si>
  <si>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</si>
  <si>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</si>
  <si>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</si>
  <si>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</si>
  <si>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</si>
  <si>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</si>
  <si>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</si>
  <si>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</si>
  <si>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</si>
  <si>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</si>
  <si>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</si>
  <si>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</si>
  <si>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</si>
  <si>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</si>
  <si>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</si>
  <si>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</si>
  <si>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</si>
  <si>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</si>
  <si>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</si>
  <si>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</si>
  <si>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</si>
  <si>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</si>
  <si>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</si>
  <si>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</si>
  <si>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</si>
  <si>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</si>
  <si>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</si>
  <si>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154 - 2024 </t>
  </si>
  <si>
    <t>Stolní držák na dva monitory</t>
  </si>
  <si>
    <t>Světlo na monitor</t>
  </si>
  <si>
    <t>Externí dokovací stanice pro SATA a M.2 NVME disky</t>
  </si>
  <si>
    <t>Pokud financováno z projektových prostředků, pak ŘEŠITEL uvede: NÁZEV A ČÍSLO DOTAČNÍHO PROJEKTU</t>
  </si>
  <si>
    <t>Ing. Miroslav Flídr, Ph.D.,
Tel.: 37763 2559</t>
  </si>
  <si>
    <t>Technická 8, 
301 00 Plzeň,
Fakulta aplikovaných věd - Nové technologie pro informační společnost,
místnost UN 508</t>
  </si>
  <si>
    <t>Sekretariát KKY</t>
  </si>
  <si>
    <t>Straka, UN506</t>
  </si>
  <si>
    <t>Bouček, UN504</t>
  </si>
  <si>
    <t>Flídr, UN508</t>
  </si>
  <si>
    <t>Pracovní notebook 16"</t>
  </si>
  <si>
    <r>
      <rPr>
        <b/>
        <sz val="11"/>
        <color theme="1"/>
        <rFont val="Calibri"/>
        <family val="2"/>
        <charset val="238"/>
        <scheme val="minor"/>
      </rPr>
      <t xml:space="preserve">CPU: </t>
    </r>
    <r>
      <rPr>
        <sz val="11"/>
        <color theme="1"/>
        <rFont val="Calibri"/>
        <family val="2"/>
        <charset val="238"/>
        <scheme val="minor"/>
      </rPr>
      <t xml:space="preserve">Výkon procesoru v Passmark CPU min. 16 800 podle Passmark CPU Mark na adrese http://www.cpubenchmark.net/high_end_cpus.html (ze dne 23.10.2024).
</t>
    </r>
    <r>
      <rPr>
        <b/>
        <sz val="11"/>
        <color theme="1"/>
        <rFont val="Calibri"/>
        <family val="2"/>
        <charset val="238"/>
        <scheme val="minor"/>
      </rPr>
      <t xml:space="preserve">VGA: </t>
    </r>
    <r>
      <rPr>
        <sz val="11"/>
        <color theme="1"/>
        <rFont val="Calibri"/>
        <family val="2"/>
        <charset val="238"/>
        <scheme val="minor"/>
      </rPr>
      <t xml:space="preserve">Integrovaná grafická karta s výkonem minimálně 3 100 podle Passmark GPU na adrese https://www.videocardbenchmark.net/high_end_gpus.html (ze dne 23.10.2024).
</t>
    </r>
    <r>
      <rPr>
        <b/>
        <sz val="11"/>
        <color theme="1"/>
        <rFont val="Calibri"/>
        <family val="2"/>
        <charset val="238"/>
        <scheme val="minor"/>
      </rPr>
      <t>RAM</t>
    </r>
    <r>
      <rPr>
        <sz val="11"/>
        <color theme="1"/>
        <rFont val="Calibri"/>
        <family val="2"/>
        <charset val="238"/>
        <scheme val="minor"/>
      </rPr>
      <t xml:space="preserve">: Minimálně 16 GB operační paměti typu LDDR5 s minimální frekvencí 4800MHz rozšiřitelné na 32 GB.
</t>
    </r>
    <r>
      <rPr>
        <b/>
        <sz val="11"/>
        <color theme="1"/>
        <rFont val="Calibri"/>
        <family val="2"/>
        <charset val="238"/>
        <scheme val="minor"/>
      </rPr>
      <t>Úložiště</t>
    </r>
    <r>
      <rPr>
        <sz val="11"/>
        <color theme="1"/>
        <rFont val="Calibri"/>
        <family val="2"/>
        <charset val="238"/>
        <scheme val="minor"/>
      </rPr>
      <t xml:space="preserve">: SSD disk min. 512 GB ve slotě M.2 PCIe NVMe.
</t>
    </r>
    <r>
      <rPr>
        <b/>
        <sz val="11"/>
        <color theme="1"/>
        <rFont val="Calibri"/>
        <family val="2"/>
        <charset val="238"/>
        <scheme val="minor"/>
      </rPr>
      <t>Displej:</t>
    </r>
    <r>
      <rPr>
        <sz val="11"/>
        <color theme="1"/>
        <rFont val="Calibri"/>
        <family val="2"/>
        <charset val="238"/>
        <scheme val="minor"/>
      </rPr>
      <t xml:space="preserve"> 16", minimální rozlišení 1920 x 1200, typ panelu IPS, antireflexní nebo matný, minimální jas 300 cd/m2.
</t>
    </r>
    <r>
      <rPr>
        <b/>
        <sz val="11"/>
        <color theme="1"/>
        <rFont val="Calibri"/>
        <family val="2"/>
        <charset val="238"/>
        <scheme val="minor"/>
      </rPr>
      <t xml:space="preserve">Porty: </t>
    </r>
    <r>
      <rPr>
        <sz val="11"/>
        <color theme="1"/>
        <rFont val="Calibri"/>
        <family val="2"/>
        <charset val="238"/>
        <scheme val="minor"/>
      </rPr>
      <t xml:space="preserve">Minimálně 4 USB porty, z toho minimálně 2x USB 3.2 Gen 1 port Type A a 2x USB 3.2 Gen2 Type C; min. 1x HDMI 2,1; RJ45 port.
</t>
    </r>
    <r>
      <rPr>
        <b/>
        <sz val="11"/>
        <color theme="1"/>
        <rFont val="Calibri"/>
        <family val="2"/>
        <charset val="238"/>
        <scheme val="minor"/>
      </rPr>
      <t>Další vlastnosti:</t>
    </r>
    <r>
      <rPr>
        <sz val="11"/>
        <color theme="1"/>
        <rFont val="Calibri"/>
        <family val="2"/>
        <charset val="238"/>
        <scheme val="minor"/>
      </rPr>
      <t xml:space="preserve"> kapacita baterie minimálně 56 Wh.
Hmotnost maximálně 1,8 kg.
Tloušťka maximálně 21 mm.
Webkamera s minimálně HD 1080p rozlišením s krytem.
Bluetooth verze minimálně 5.3; TPM 2.0.
Podsvícená CZ klávesnice s numerickou částí.
Podpora WiFi 6E a/b/g/n/ac/ax.
Čtečka otisků prsů.
Barva se preferuje stříbrná, šedá nebo černá.</t>
    </r>
  </si>
  <si>
    <r>
      <rPr>
        <b/>
        <sz val="11"/>
        <color theme="1"/>
        <rFont val="Calibri"/>
        <family val="2"/>
        <charset val="238"/>
        <scheme val="minor"/>
      </rPr>
      <t>OS:</t>
    </r>
    <r>
      <rPr>
        <sz val="11"/>
        <color theme="1"/>
        <rFont val="Calibri"/>
        <family val="2"/>
        <charset val="238"/>
        <scheme val="minor"/>
      </rPr>
      <t xml:space="preserve"> Operační systém Windows 11 Pro 64 bit, předinstalovaný (nesmí to být licence typu K12 (EDU)).
OS Windows požadujeme z důvodu kompatibility s interními aplikacemi ZČU (Stag, Magion,...).
Existence ovladačů pro Win 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  </r>
  </si>
  <si>
    <t>Univerzální držák na dva LCD monitory.
Min. úhlopříčka monitoru 17", max. úhlopříčka monitoru 32".
Podpora roztečí VESA 75x75 a 100x100.
Plynové pružiny.
Celkové maximální zatížení  minimálně 18 kg.
Integrovaný organizér kabelů.
Nezávislé nastavení polohy bez nutnosti použití nářadí a utahování.
Barva se preferuje černá nebo šedá.
6 pohyblivých kloubů pro každý monitor.
Funkce pivot - horizontální i vertikální otočení obrazovky.
Rozsahy jednotlivých ramen:
 -  náklon +90° - -45°
 - natočení do stran +/- 180°
 - rotace (PIVOT) +/-180°.</t>
  </si>
  <si>
    <t>Možnost nastavení intenzity a teploty světla.
Světelný tok minimálně 270 lm.
Rozsah chromatičnosti minimálně v rozmezí 2700K - 6500K.
Index podání barev minimáě 95 Ra.
Šířka minimálně 44 cm.
Barva se preferuje černá.
Živostnost minimálně 25000 h.
Dálkové ovládání.</t>
  </si>
  <si>
    <t>Dokovací stanice pro 2,5" a 3,5" SATA disky a M.2 NVME disky.
Rozdranní USB-C s podporou standardu USB 3.2 Gen2.
Podpora funkce klonování mezi SATA a NVME disky (v obou směrech).
Beznářaďové připojení disků.
Maximální tloušťka SATA disků minimálně 20 mm.</t>
  </si>
  <si>
    <t>27" QHD monitor</t>
  </si>
  <si>
    <r>
      <rPr>
        <b/>
        <sz val="11"/>
        <color theme="1"/>
        <rFont val="Calibri"/>
        <family val="2"/>
        <charset val="238"/>
        <scheme val="minor"/>
      </rPr>
      <t>Parametry:</t>
    </r>
    <r>
      <rPr>
        <sz val="11"/>
        <color theme="1"/>
        <rFont val="Calibri"/>
        <family val="2"/>
        <charset val="238"/>
        <scheme val="minor"/>
      </rPr>
      <t xml:space="preserve"> 
27" LCD panel; 
rozlišení min. 2560 x 1440 bodů; 
formát obrazu 16:10 nebo 16:9;  
pozorovací úhly min. 178°; 
technologie obrazovky IPS nebo PVA a deriváty; 
LED podsvícení; 
antireflexní nebo matný povrch; 
filtr modrého světelného spektra; 
minimálně 1x digitální rozhraní DisplayPort a min. 1x rozhraní  HDMI; 
Pivot; 
zabudovaný USB hub s minimálně 2x USB 3.2 Gen1 porty; 
minimálně 1x USB Type-C port s funkcí power delivery (s napájením min. výkonem 65W) a podporou technologie DisplayPort; 
RJ45 port; 
odezva max. 6 ms; 
jas min. 350 cd/m2; 
kontrast min. 1000:1.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DisplayPort kabel s min. délkou 1,8 m součástí balení.
</t>
    </r>
    <r>
      <rPr>
        <b/>
        <sz val="11"/>
        <color theme="1"/>
        <rFont val="Calibri"/>
        <family val="2"/>
        <charset val="238"/>
        <scheme val="minor"/>
      </rPr>
      <t xml:space="preserve">Záruka: </t>
    </r>
    <r>
      <rPr>
        <sz val="11"/>
        <color theme="1"/>
        <rFont val="Calibri"/>
        <family val="2"/>
        <charset val="238"/>
        <scheme val="minor"/>
      </rPr>
      <t xml:space="preserve">3 roky, servis NBD On-Site.
</t>
    </r>
    <r>
      <rPr>
        <sz val="11"/>
        <rFont val="Calibri"/>
        <family val="2"/>
        <charset val="238"/>
        <scheme val="minor"/>
      </rPr>
      <t>Třída energetické účinnosti v rozpětí A až F.</t>
    </r>
  </si>
  <si>
    <t>21 dní, nejpozději však do 20.12.2024 (platí co nastane dříve)</t>
  </si>
  <si>
    <t>Ing. Petr Pfauser,
Tel.: 37763 6717</t>
  </si>
  <si>
    <t>Univerzitní 28, 
301 00 Plzeň,
Fakulta designu a umění Ladislava Sutnara - Děkanát,
místnost LS 230</t>
  </si>
  <si>
    <t>Záruka na zboží min. 36 měsíců, servis NBD on-site.</t>
  </si>
  <si>
    <t>Kancelářský notebook min. 16" včetně tašky</t>
  </si>
  <si>
    <r>
      <t xml:space="preserve">Procesor s výkonem minimálně 25 000 bodů podle Passmark CPU Mark na adrese http://www.cpubenchmark.net/high_end_cpus.html  dne 24.10.2024.
Paměť min. 32GB DDR5 5600 MHz.
Grafická karta integrovaná s výkonem min. 5 200 bodů dle Passmark GPU Mark na adrese https://www.videocardbenchmark.net/high_end_gpus.html.
Infračervená 5MP kamera s krytkou a integrovanými duálními digitálními mikrofony.
Integrovaný mikrofon.
Baterie s prodlouženou dobou výdrže min. 12 hodin.
Česká podsvícená klávesnice s numerickou částí.
Pevný disk min. 1TB NVME SSD.
Display: antireflexní min. 16" IPS s rozlišením min. 1920 x 1200 px, min. 300Nits.
Minimálně: Wifi min. 6e , Bluetooth min. v 5.3.
Minimálně: 1x HDMI min. v. 2.1,  2x USB-C min. 1x s thundebolt,  1x jack 3,5, 2x USB3.2, integrvovaná sítová karta RJ45.
Čtečka otisků prstů.
Max. hmotnost notebooku 1,75 kg.
Kovové šasi.
Preferujeme stříbrnou barvu.
Záruka min. 36 měsíců, servis NBD on-site.
</t>
    </r>
    <r>
      <rPr>
        <b/>
        <sz val="11"/>
        <color theme="1"/>
        <rFont val="Calibri"/>
        <family val="2"/>
        <charset val="238"/>
        <scheme val="minor"/>
      </rPr>
      <t xml:space="preserve">Součástí je dále přenosná taška </t>
    </r>
    <r>
      <rPr>
        <sz val="11"/>
        <color theme="1"/>
        <rFont val="Calibri"/>
        <family val="2"/>
        <charset val="238"/>
        <scheme val="minor"/>
      </rPr>
      <t>uzavírání na zip, vnitřní kapsy, unisex, materiál polyester, preferujeme černou barvu.</t>
    </r>
  </si>
  <si>
    <t>Operační systém: Windows 11, předinstalovaný (nesmí to být licence typu K12 (EDU)).
OS Windows požadujeme z důvodu kompatibility s interními aplikacemi ZČU (Stag, Magion,...).</t>
  </si>
  <si>
    <t>Záruka na zboží 36 měsíců, 
servis NBD On-Site.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</si>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</sst>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74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7" fillId="4" borderId="16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16" fillId="6" borderId="19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7" fillId="4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71" zoomScaleNormal="71" workbookViewId="0">
      <selection activeCell="H13" sqref="H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60" customWidth="1"/>
    <col min="5" max="5" width="10.5703125" style="22" customWidth="1"/>
    <col min="6" max="6" width="143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1.5703125" style="1" customWidth="1"/>
    <col min="13" max="13" width="29" style="1" customWidth="1"/>
    <col min="14" max="14" width="32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4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37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72.25" customHeight="1" thickTop="1" x14ac:dyDescent="0.25">
      <c r="A7" s="36"/>
      <c r="B7" s="37">
        <v>1</v>
      </c>
      <c r="C7" s="38" t="s">
        <v>44</v>
      </c>
      <c r="D7" s="39">
        <v>1</v>
      </c>
      <c r="E7" s="40" t="s">
        <v>28</v>
      </c>
      <c r="F7" s="41" t="s">
        <v>45</v>
      </c>
      <c r="G7" s="162"/>
      <c r="H7" s="162"/>
      <c r="I7" s="42" t="s">
        <v>60</v>
      </c>
      <c r="J7" s="43" t="s">
        <v>32</v>
      </c>
      <c r="K7" s="44"/>
      <c r="L7" s="45"/>
      <c r="M7" s="46" t="s">
        <v>38</v>
      </c>
      <c r="N7" s="46" t="s">
        <v>39</v>
      </c>
      <c r="O7" s="47" t="s">
        <v>52</v>
      </c>
      <c r="P7" s="48">
        <f>D7*Q7</f>
        <v>22500</v>
      </c>
      <c r="Q7" s="49">
        <v>22500</v>
      </c>
      <c r="R7" s="168"/>
      <c r="S7" s="50">
        <f>D7*R7</f>
        <v>0</v>
      </c>
      <c r="T7" s="51" t="str">
        <f>IF(ISNUMBER(R7+R8), IF(R7+R8&gt;Q7,"NEVYHOVUJE","VYHOVUJE")," ")</f>
        <v>VYHOVUJE</v>
      </c>
      <c r="U7" s="52" t="s">
        <v>40</v>
      </c>
      <c r="V7" s="53" t="s">
        <v>11</v>
      </c>
    </row>
    <row r="8" spans="1:22" ht="113.25" customHeight="1" x14ac:dyDescent="0.25">
      <c r="A8" s="36"/>
      <c r="B8" s="54"/>
      <c r="C8" s="55"/>
      <c r="D8" s="56"/>
      <c r="E8" s="57"/>
      <c r="F8" s="58" t="s">
        <v>46</v>
      </c>
      <c r="G8" s="163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69"/>
      <c r="S8" s="68">
        <f>D7*R8</f>
        <v>0</v>
      </c>
      <c r="T8" s="69"/>
      <c r="U8" s="70"/>
      <c r="V8" s="71"/>
    </row>
    <row r="9" spans="1:22" ht="335.25" customHeight="1" x14ac:dyDescent="0.25">
      <c r="A9" s="36"/>
      <c r="B9" s="72">
        <v>2</v>
      </c>
      <c r="C9" s="73" t="s">
        <v>50</v>
      </c>
      <c r="D9" s="74">
        <v>4</v>
      </c>
      <c r="E9" s="75" t="s">
        <v>28</v>
      </c>
      <c r="F9" s="76" t="s">
        <v>51</v>
      </c>
      <c r="G9" s="164"/>
      <c r="H9" s="164"/>
      <c r="I9" s="60"/>
      <c r="J9" s="61"/>
      <c r="K9" s="62"/>
      <c r="L9" s="78" t="s">
        <v>59</v>
      </c>
      <c r="M9" s="64"/>
      <c r="N9" s="79"/>
      <c r="O9" s="65"/>
      <c r="P9" s="80">
        <f>D9*Q9</f>
        <v>25600</v>
      </c>
      <c r="Q9" s="81">
        <v>6400</v>
      </c>
      <c r="R9" s="170"/>
      <c r="S9" s="82">
        <f>D9*R9</f>
        <v>0</v>
      </c>
      <c r="T9" s="83" t="str">
        <f t="shared" ref="T9" si="0">IF(ISNUMBER(R9), IF(R9&gt;Q9,"NEVYHOVUJE","VYHOVUJE")," ")</f>
        <v xml:space="preserve"> </v>
      </c>
      <c r="U9" s="84"/>
      <c r="V9" s="85" t="s">
        <v>12</v>
      </c>
    </row>
    <row r="10" spans="1:22" ht="242.25" customHeight="1" x14ac:dyDescent="0.25">
      <c r="A10" s="36"/>
      <c r="B10" s="72">
        <v>3</v>
      </c>
      <c r="C10" s="86" t="s">
        <v>34</v>
      </c>
      <c r="D10" s="74">
        <v>1</v>
      </c>
      <c r="E10" s="75" t="s">
        <v>28</v>
      </c>
      <c r="F10" s="87" t="s">
        <v>47</v>
      </c>
      <c r="G10" s="164"/>
      <c r="H10" s="77" t="s">
        <v>32</v>
      </c>
      <c r="I10" s="60"/>
      <c r="J10" s="61"/>
      <c r="K10" s="62"/>
      <c r="L10" s="88"/>
      <c r="M10" s="64"/>
      <c r="N10" s="79"/>
      <c r="O10" s="65"/>
      <c r="P10" s="80">
        <f>D10*Q10</f>
        <v>1500</v>
      </c>
      <c r="Q10" s="81">
        <v>1500</v>
      </c>
      <c r="R10" s="170"/>
      <c r="S10" s="82">
        <f>D10*R10</f>
        <v>0</v>
      </c>
      <c r="T10" s="83" t="str">
        <f t="shared" ref="T10:T11" si="1">IF(ISNUMBER(R10), IF(R10&gt;Q10,"NEVYHOVUJE","VYHOVUJE")," ")</f>
        <v xml:space="preserve"> </v>
      </c>
      <c r="U10" s="89" t="s">
        <v>41</v>
      </c>
      <c r="V10" s="90" t="s">
        <v>13</v>
      </c>
    </row>
    <row r="11" spans="1:22" ht="153.75" customHeight="1" x14ac:dyDescent="0.25">
      <c r="A11" s="36"/>
      <c r="B11" s="72">
        <v>4</v>
      </c>
      <c r="C11" s="91" t="s">
        <v>35</v>
      </c>
      <c r="D11" s="74">
        <v>1</v>
      </c>
      <c r="E11" s="75" t="s">
        <v>28</v>
      </c>
      <c r="F11" s="87" t="s">
        <v>48</v>
      </c>
      <c r="G11" s="164"/>
      <c r="H11" s="77" t="s">
        <v>32</v>
      </c>
      <c r="I11" s="60"/>
      <c r="J11" s="61"/>
      <c r="K11" s="62"/>
      <c r="L11" s="92"/>
      <c r="M11" s="64"/>
      <c r="N11" s="79"/>
      <c r="O11" s="65"/>
      <c r="P11" s="80">
        <f>D11*Q11</f>
        <v>1000</v>
      </c>
      <c r="Q11" s="81">
        <v>1000</v>
      </c>
      <c r="R11" s="170"/>
      <c r="S11" s="82">
        <f>D11*R11</f>
        <v>0</v>
      </c>
      <c r="T11" s="83" t="str">
        <f t="shared" si="1"/>
        <v xml:space="preserve"> </v>
      </c>
      <c r="U11" s="89" t="s">
        <v>42</v>
      </c>
      <c r="V11" s="93"/>
    </row>
    <row r="12" spans="1:22" ht="107.25" customHeight="1" thickBot="1" x14ac:dyDescent="0.3">
      <c r="A12" s="36"/>
      <c r="B12" s="94">
        <v>5</v>
      </c>
      <c r="C12" s="95" t="s">
        <v>36</v>
      </c>
      <c r="D12" s="96">
        <v>1</v>
      </c>
      <c r="E12" s="97" t="s">
        <v>28</v>
      </c>
      <c r="F12" s="98" t="s">
        <v>49</v>
      </c>
      <c r="G12" s="165"/>
      <c r="H12" s="99" t="s">
        <v>32</v>
      </c>
      <c r="I12" s="60"/>
      <c r="J12" s="61"/>
      <c r="K12" s="62"/>
      <c r="L12" s="92"/>
      <c r="M12" s="64"/>
      <c r="N12" s="79"/>
      <c r="O12" s="65"/>
      <c r="P12" s="100">
        <f>D12*Q12</f>
        <v>1300</v>
      </c>
      <c r="Q12" s="101">
        <v>1300</v>
      </c>
      <c r="R12" s="171"/>
      <c r="S12" s="102">
        <f>D12*R12</f>
        <v>0</v>
      </c>
      <c r="T12" s="103" t="str">
        <f t="shared" ref="T12" si="2">IF(ISNUMBER(R12), IF(R12&gt;Q12,"NEVYHOVUJE","VYHOVUJE")," ")</f>
        <v xml:space="preserve"> </v>
      </c>
      <c r="U12" s="104" t="s">
        <v>43</v>
      </c>
      <c r="V12" s="93"/>
    </row>
    <row r="13" spans="1:22" ht="289.5" customHeight="1" x14ac:dyDescent="0.25">
      <c r="A13" s="36"/>
      <c r="B13" s="105">
        <v>6</v>
      </c>
      <c r="C13" s="106" t="s">
        <v>56</v>
      </c>
      <c r="D13" s="107">
        <v>1</v>
      </c>
      <c r="E13" s="108" t="s">
        <v>28</v>
      </c>
      <c r="F13" s="109" t="s">
        <v>57</v>
      </c>
      <c r="G13" s="166"/>
      <c r="H13" s="166"/>
      <c r="I13" s="110" t="s">
        <v>60</v>
      </c>
      <c r="J13" s="111" t="s">
        <v>32</v>
      </c>
      <c r="K13" s="112"/>
      <c r="L13" s="113" t="s">
        <v>55</v>
      </c>
      <c r="M13" s="114" t="s">
        <v>53</v>
      </c>
      <c r="N13" s="114" t="s">
        <v>54</v>
      </c>
      <c r="O13" s="115" t="s">
        <v>52</v>
      </c>
      <c r="P13" s="116">
        <f>D13*Q13</f>
        <v>25000</v>
      </c>
      <c r="Q13" s="117">
        <v>25000</v>
      </c>
      <c r="R13" s="172"/>
      <c r="S13" s="118">
        <f>D13*R13</f>
        <v>0</v>
      </c>
      <c r="T13" s="119" t="str">
        <f>IF(ISNUMBER(R13+R14), IF(R13+R14&gt;Q13,"NEVYHOVUJE","VYHOVUJE")," ")</f>
        <v>VYHOVUJE</v>
      </c>
      <c r="U13" s="120"/>
      <c r="V13" s="121" t="s">
        <v>11</v>
      </c>
    </row>
    <row r="14" spans="1:22" ht="48.75" customHeight="1" thickBot="1" x14ac:dyDescent="0.3">
      <c r="A14" s="36"/>
      <c r="B14" s="122"/>
      <c r="C14" s="123"/>
      <c r="D14" s="124"/>
      <c r="E14" s="125"/>
      <c r="F14" s="126" t="s">
        <v>58</v>
      </c>
      <c r="G14" s="167"/>
      <c r="H14" s="127" t="s">
        <v>32</v>
      </c>
      <c r="I14" s="128"/>
      <c r="J14" s="129"/>
      <c r="K14" s="130"/>
      <c r="L14" s="131"/>
      <c r="M14" s="132"/>
      <c r="N14" s="132"/>
      <c r="O14" s="133"/>
      <c r="P14" s="134"/>
      <c r="Q14" s="135"/>
      <c r="R14" s="173"/>
      <c r="S14" s="136">
        <f>D13*R14</f>
        <v>0</v>
      </c>
      <c r="T14" s="137"/>
      <c r="U14" s="138"/>
      <c r="V14" s="139"/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140" t="s">
        <v>27</v>
      </c>
      <c r="C16" s="140"/>
      <c r="D16" s="140"/>
      <c r="E16" s="140"/>
      <c r="F16" s="140"/>
      <c r="G16" s="140"/>
      <c r="H16" s="141"/>
      <c r="I16" s="141"/>
      <c r="J16" s="142"/>
      <c r="K16" s="142"/>
      <c r="L16" s="27"/>
      <c r="M16" s="27"/>
      <c r="N16" s="27"/>
      <c r="O16" s="143"/>
      <c r="P16" s="143"/>
      <c r="Q16" s="144" t="s">
        <v>9</v>
      </c>
      <c r="R16" s="145" t="s">
        <v>10</v>
      </c>
      <c r="S16" s="146"/>
      <c r="T16" s="147"/>
      <c r="U16" s="148"/>
      <c r="V16" s="149"/>
    </row>
    <row r="17" spans="2:20" ht="50.45" customHeight="1" thickTop="1" thickBot="1" x14ac:dyDescent="0.3">
      <c r="B17" s="150" t="s">
        <v>26</v>
      </c>
      <c r="C17" s="150"/>
      <c r="D17" s="150"/>
      <c r="E17" s="150"/>
      <c r="F17" s="150"/>
      <c r="G17" s="150"/>
      <c r="H17" s="150"/>
      <c r="I17" s="151"/>
      <c r="L17" s="7"/>
      <c r="M17" s="7"/>
      <c r="N17" s="7"/>
      <c r="O17" s="152"/>
      <c r="P17" s="152"/>
      <c r="Q17" s="153">
        <f>SUM(P7:P14)</f>
        <v>76900</v>
      </c>
      <c r="R17" s="154">
        <f>SUM(S7:S14)</f>
        <v>0</v>
      </c>
      <c r="S17" s="155"/>
      <c r="T17" s="156"/>
    </row>
    <row r="18" spans="2:20" ht="15.75" thickTop="1" x14ac:dyDescent="0.25">
      <c r="B18" s="157" t="s">
        <v>30</v>
      </c>
      <c r="C18" s="157"/>
      <c r="D18" s="157"/>
      <c r="E18" s="157"/>
      <c r="F18" s="157"/>
      <c r="G18" s="157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58"/>
      <c r="C19" s="158"/>
      <c r="D19" s="158"/>
      <c r="E19" s="158"/>
      <c r="F19" s="1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58"/>
      <c r="C20" s="158"/>
      <c r="D20" s="158"/>
      <c r="E20" s="158"/>
      <c r="F20" s="1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58"/>
      <c r="C21" s="158"/>
      <c r="D21" s="158"/>
      <c r="E21" s="158"/>
      <c r="F21" s="1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42"/>
      <c r="D22" s="159"/>
      <c r="E22" s="142"/>
      <c r="F22" s="14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61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42"/>
      <c r="D24" s="159"/>
      <c r="E24" s="142"/>
      <c r="F24" s="14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42"/>
      <c r="D25" s="159"/>
      <c r="E25" s="142"/>
      <c r="F25" s="14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42"/>
      <c r="D26" s="159"/>
      <c r="E26" s="142"/>
      <c r="F26" s="14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42"/>
      <c r="D27" s="159"/>
      <c r="E27" s="142"/>
      <c r="F27" s="14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42"/>
      <c r="D28" s="159"/>
      <c r="E28" s="142"/>
      <c r="F28" s="14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42"/>
      <c r="D29" s="159"/>
      <c r="E29" s="142"/>
      <c r="F29" s="14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42"/>
      <c r="D30" s="159"/>
      <c r="E30" s="142"/>
      <c r="F30" s="14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42"/>
      <c r="D31" s="159"/>
      <c r="E31" s="142"/>
      <c r="F31" s="14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42"/>
      <c r="D32" s="159"/>
      <c r="E32" s="142"/>
      <c r="F32" s="14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2"/>
      <c r="D33" s="159"/>
      <c r="E33" s="142"/>
      <c r="F33" s="14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2"/>
      <c r="D34" s="159"/>
      <c r="E34" s="142"/>
      <c r="F34" s="14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2"/>
      <c r="D35" s="159"/>
      <c r="E35" s="142"/>
      <c r="F35" s="14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2"/>
      <c r="D36" s="159"/>
      <c r="E36" s="142"/>
      <c r="F36" s="14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2"/>
      <c r="D37" s="159"/>
      <c r="E37" s="142"/>
      <c r="F37" s="14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2"/>
      <c r="D38" s="159"/>
      <c r="E38" s="142"/>
      <c r="F38" s="14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2"/>
      <c r="D39" s="159"/>
      <c r="E39" s="142"/>
      <c r="F39" s="14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2"/>
      <c r="D40" s="159"/>
      <c r="E40" s="142"/>
      <c r="F40" s="14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2"/>
      <c r="D41" s="159"/>
      <c r="E41" s="142"/>
      <c r="F41" s="14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2"/>
      <c r="D42" s="159"/>
      <c r="E42" s="142"/>
      <c r="F42" s="14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2"/>
      <c r="D43" s="159"/>
      <c r="E43" s="142"/>
      <c r="F43" s="14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2"/>
      <c r="D44" s="159"/>
      <c r="E44" s="142"/>
      <c r="F44" s="14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2"/>
      <c r="D45" s="159"/>
      <c r="E45" s="142"/>
      <c r="F45" s="14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2"/>
      <c r="D46" s="159"/>
      <c r="E46" s="142"/>
      <c r="F46" s="14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2"/>
      <c r="D47" s="159"/>
      <c r="E47" s="142"/>
      <c r="F47" s="14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2"/>
      <c r="D48" s="159"/>
      <c r="E48" s="142"/>
      <c r="F48" s="14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2"/>
      <c r="D49" s="159"/>
      <c r="E49" s="142"/>
      <c r="F49" s="14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2"/>
      <c r="D50" s="159"/>
      <c r="E50" s="142"/>
      <c r="F50" s="14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2"/>
      <c r="D51" s="159"/>
      <c r="E51" s="142"/>
      <c r="F51" s="14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2"/>
      <c r="D52" s="159"/>
      <c r="E52" s="142"/>
      <c r="F52" s="14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2"/>
      <c r="D53" s="159"/>
      <c r="E53" s="142"/>
      <c r="F53" s="14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2"/>
      <c r="D54" s="159"/>
      <c r="E54" s="142"/>
      <c r="F54" s="14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2"/>
      <c r="D55" s="159"/>
      <c r="E55" s="142"/>
      <c r="F55" s="14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2"/>
      <c r="D56" s="159"/>
      <c r="E56" s="142"/>
      <c r="F56" s="14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2"/>
      <c r="D57" s="159"/>
      <c r="E57" s="142"/>
      <c r="F57" s="14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2"/>
      <c r="D58" s="159"/>
      <c r="E58" s="142"/>
      <c r="F58" s="14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2"/>
      <c r="D59" s="159"/>
      <c r="E59" s="142"/>
      <c r="F59" s="14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2"/>
      <c r="D60" s="159"/>
      <c r="E60" s="142"/>
      <c r="F60" s="14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2"/>
      <c r="D61" s="159"/>
      <c r="E61" s="142"/>
      <c r="F61" s="14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2"/>
      <c r="D62" s="159"/>
      <c r="E62" s="142"/>
      <c r="F62" s="14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2"/>
      <c r="D63" s="159"/>
      <c r="E63" s="142"/>
      <c r="F63" s="14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2"/>
      <c r="D64" s="159"/>
      <c r="E64" s="142"/>
      <c r="F64" s="14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2"/>
      <c r="D65" s="159"/>
      <c r="E65" s="142"/>
      <c r="F65" s="14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2"/>
      <c r="D66" s="159"/>
      <c r="E66" s="142"/>
      <c r="F66" s="14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2"/>
      <c r="D67" s="159"/>
      <c r="E67" s="142"/>
      <c r="F67" s="14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2"/>
      <c r="D68" s="159"/>
      <c r="E68" s="142"/>
      <c r="F68" s="14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2"/>
      <c r="D69" s="159"/>
      <c r="E69" s="142"/>
      <c r="F69" s="14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2"/>
      <c r="D70" s="159"/>
      <c r="E70" s="142"/>
      <c r="F70" s="14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2"/>
      <c r="D71" s="159"/>
      <c r="E71" s="142"/>
      <c r="F71" s="14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2"/>
      <c r="D72" s="159"/>
      <c r="E72" s="142"/>
      <c r="F72" s="14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2"/>
      <c r="D73" s="159"/>
      <c r="E73" s="142"/>
      <c r="F73" s="14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2"/>
      <c r="D74" s="159"/>
      <c r="E74" s="142"/>
      <c r="F74" s="14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2"/>
      <c r="D75" s="159"/>
      <c r="E75" s="142"/>
      <c r="F75" s="14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2"/>
      <c r="D76" s="159"/>
      <c r="E76" s="142"/>
      <c r="F76" s="14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2"/>
      <c r="D77" s="159"/>
      <c r="E77" s="142"/>
      <c r="F77" s="14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2"/>
      <c r="D78" s="159"/>
      <c r="E78" s="142"/>
      <c r="F78" s="14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2"/>
      <c r="D79" s="159"/>
      <c r="E79" s="142"/>
      <c r="F79" s="14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2"/>
      <c r="D80" s="159"/>
      <c r="E80" s="142"/>
      <c r="F80" s="14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2"/>
      <c r="D81" s="159"/>
      <c r="E81" s="142"/>
      <c r="F81" s="14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2"/>
      <c r="D82" s="159"/>
      <c r="E82" s="142"/>
      <c r="F82" s="14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2"/>
      <c r="D83" s="159"/>
      <c r="E83" s="142"/>
      <c r="F83" s="14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2"/>
      <c r="D84" s="159"/>
      <c r="E84" s="142"/>
      <c r="F84" s="14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2"/>
      <c r="D85" s="159"/>
      <c r="E85" s="142"/>
      <c r="F85" s="14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2"/>
      <c r="D86" s="159"/>
      <c r="E86" s="142"/>
      <c r="F86" s="14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2"/>
      <c r="D87" s="159"/>
      <c r="E87" s="142"/>
      <c r="F87" s="14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2"/>
      <c r="D88" s="159"/>
      <c r="E88" s="142"/>
      <c r="F88" s="14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2"/>
      <c r="D89" s="159"/>
      <c r="E89" s="142"/>
      <c r="F89" s="14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2"/>
      <c r="D90" s="159"/>
      <c r="E90" s="142"/>
      <c r="F90" s="14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2"/>
      <c r="D91" s="159"/>
      <c r="E91" s="142"/>
      <c r="F91" s="14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2"/>
      <c r="D92" s="159"/>
      <c r="E92" s="142"/>
      <c r="F92" s="14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2"/>
      <c r="D93" s="159"/>
      <c r="E93" s="142"/>
      <c r="F93" s="14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2"/>
      <c r="D94" s="159"/>
      <c r="E94" s="142"/>
      <c r="F94" s="14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2"/>
      <c r="D95" s="159"/>
      <c r="E95" s="142"/>
      <c r="F95" s="14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2"/>
      <c r="D96" s="159"/>
      <c r="E96" s="142"/>
      <c r="F96" s="14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2"/>
      <c r="D97" s="159"/>
      <c r="E97" s="142"/>
      <c r="F97" s="14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2"/>
      <c r="D98" s="159"/>
      <c r="E98" s="142"/>
      <c r="F98" s="14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2"/>
      <c r="D99" s="159"/>
      <c r="E99" s="142"/>
      <c r="F99" s="14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2"/>
      <c r="D100" s="159"/>
      <c r="E100" s="142"/>
      <c r="F100" s="142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2"/>
      <c r="D101" s="159"/>
      <c r="E101" s="142"/>
      <c r="F101" s="142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42"/>
      <c r="D102" s="159"/>
      <c r="E102" s="142"/>
      <c r="F102" s="142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42"/>
      <c r="D103" s="159"/>
      <c r="E103" s="142"/>
      <c r="F103" s="142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AEfZeNrAOU+yoE0SG0Zb4vcZaFkbUi+FP0EipRLAtwRD9nNwUMrwviyDCgmvegDqmYGaL+eMfwHGdE72NksvmA==" saltValue="0DBGIC3cyGkElcTOguSMTw==" spinCount="100000" sheet="1" objects="1" scenarios="1"/>
  <mergeCells count="41">
    <mergeCell ref="U13:U14"/>
    <mergeCell ref="V13:V14"/>
    <mergeCell ref="N13:N14"/>
    <mergeCell ref="O13:O14"/>
    <mergeCell ref="P13:P14"/>
    <mergeCell ref="Q13:Q14"/>
    <mergeCell ref="T13:T14"/>
    <mergeCell ref="J13:J14"/>
    <mergeCell ref="K13:K14"/>
    <mergeCell ref="L13:L14"/>
    <mergeCell ref="M13:M14"/>
    <mergeCell ref="B13:B14"/>
    <mergeCell ref="C13:C14"/>
    <mergeCell ref="D13:D14"/>
    <mergeCell ref="E13:E14"/>
    <mergeCell ref="I13:I14"/>
    <mergeCell ref="B7:B8"/>
    <mergeCell ref="C7:C8"/>
    <mergeCell ref="D7:D8"/>
    <mergeCell ref="E7:E8"/>
    <mergeCell ref="L7:L8"/>
    <mergeCell ref="P7:P8"/>
    <mergeCell ref="Q7:Q8"/>
    <mergeCell ref="T7:T8"/>
    <mergeCell ref="V7:V8"/>
    <mergeCell ref="L10:L12"/>
    <mergeCell ref="M7:M12"/>
    <mergeCell ref="N7:N12"/>
    <mergeCell ref="O7:O12"/>
    <mergeCell ref="U7:U9"/>
    <mergeCell ref="B18:G18"/>
    <mergeCell ref="R17:T17"/>
    <mergeCell ref="R16:T16"/>
    <mergeCell ref="B16:G16"/>
    <mergeCell ref="B17:H17"/>
    <mergeCell ref="V10:V12"/>
    <mergeCell ref="B1:D1"/>
    <mergeCell ref="G5:H5"/>
    <mergeCell ref="I7:I12"/>
    <mergeCell ref="J7:J12"/>
    <mergeCell ref="K7:K12"/>
  </mergeCells>
  <conditionalFormatting sqref="R7:R14 G7:H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 T9: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 J13" xr:uid="{48B94206-EA09-4AFD-A5BF-F09088D45189}">
      <formula1>"ANO,NE"</formula1>
    </dataValidation>
    <dataValidation type="list" allowBlank="1" showInputMessage="1" showErrorMessage="1" sqref="E7 E9:E13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2024-10-29T05:21:28Z</cp:lastPrinted>
  <dcterms:created xsi:type="dcterms:W3CDTF">2014-03-05T12:43:32Z</dcterms:created>
  <dcterms:modified xsi:type="dcterms:W3CDTF">2024-10-29T07:11:25Z</dcterms:modified>
</cp:coreProperties>
</file>